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Nilai" sheetId="2" state="visible" r:id="rId2"/>
    <sheet xmlns:r="http://schemas.openxmlformats.org/officeDocument/2006/relationships" name="Rapor" sheetId="3" state="visible" r:id="rId3"/>
    <sheet xmlns:r="http://schemas.openxmlformats.org/officeDocument/2006/relationships" name="Presensi" sheetId="4" state="visible" r:id="rId4"/>
  </sheets>
  <definedNames>
    <definedName name="_xlnm.Print_Area" localSheetId="2">'Rapor'!$A$1:$B$12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02E61"/>
      <sz val="16"/>
    </font>
    <font>
      <b val="1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02E61"/>
      </patternFill>
    </fill>
  </fills>
  <borders count="2">
    <border>
      <left/>
      <right/>
      <top/>
      <bottom/>
      <diagonal/>
    </border>
    <border>
      <left style="thin">
        <color rgb="00C9D6EC"/>
      </left>
      <right style="thin">
        <color rgb="00C9D6EC"/>
      </right>
      <top style="thin">
        <color rgb="00C9D6EC"/>
      </top>
      <bottom style="thin">
        <color rgb="00C9D6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9B1C1C"/>
      </font>
      <fill>
        <patternFill patternType="solid">
          <b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Rapor Otomatis (contoh)</t>
        </is>
      </c>
    </row>
    <row r="2">
      <c r="A2" t="inlineStr">
        <is>
          <t>Dibuat oleh Sekawan Media. Bebas dipakai dan diubah untuk keperluan sekolah.</t>
        </is>
      </c>
    </row>
    <row r="3">
      <c r="A3" t="inlineStr"/>
    </row>
    <row r="4">
      <c r="A4" s="2" t="inlineStr">
        <is>
          <t>Cara memakai:</t>
        </is>
      </c>
    </row>
    <row r="5">
      <c r="A5" t="inlineStr">
        <is>
          <t>1. Buka lembar "Nilai". Sel berwarna krem adalah sel yang boleh Anda isi.</t>
        </is>
      </c>
    </row>
    <row r="6">
      <c r="A6" t="inlineStr">
        <is>
          <t>2. Ganti judul tujuan pembelajaran (baris 4) dan isi bobot (baris 3). Total bobot harus 100%.</t>
        </is>
      </c>
    </row>
    <row r="7">
      <c r="A7" t="inlineStr">
        <is>
          <t>3. Isi nilai sumatif murid. Tiga kolom nilai akhir (bobot, persentase, rata-rata) dihitung otomatis.</t>
        </is>
      </c>
    </row>
    <row r="8">
      <c r="A8" t="inlineStr">
        <is>
          <t>4. Pilih satu kolom nilai akhir sesuai kebijakan sekolah, mengacu pada Panduan Pembelajaran dan Asesmen (PPA) 2025.</t>
        </is>
      </c>
    </row>
    <row r="9">
      <c r="A9" t="inlineStr">
        <is>
          <t>5. Deskripsi dan predikat adalah DRAF. Guru wajib memeriksa dan menyuntingnya.</t>
        </is>
      </c>
    </row>
    <row r="10">
      <c r="A10" t="inlineStr">
        <is>
          <t>6. Lembar "Rapor": pilih nama murid pada sel B1 untuk melihat ringkasan yang siap dicetak.</t>
        </is>
      </c>
    </row>
    <row r="11">
      <c r="A11" t="inlineStr">
        <is>
          <t>7. Lembar "Presensi": isi kode H, S, I, atau A pada baris 1 untuk rekap ketidakhadiran.</t>
        </is>
      </c>
    </row>
    <row r="12">
      <c r="A12" t="inlineStr"/>
    </row>
    <row r="13">
      <c r="A13" t="inlineStr">
        <is>
          <t>Catatan: ambang ketercapaian (75), bobot, dan batas predikat hanyalah contoh. Sekolah menetapkan sendiri nilainya.</t>
        </is>
      </c>
    </row>
    <row r="14">
      <c r="A14" t="inlineStr">
        <is>
          <t>Template ini alat bantu, bukan pengganti e-Rapor, RDM, atau kewajiban pelaporan resmi sekolah.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8" customWidth="1" min="3" max="3"/>
    <col width="18" customWidth="1" min="4" max="4"/>
    <col width="18" customWidth="1" min="5" max="5"/>
    <col width="18" customWidth="1" min="6" max="6"/>
    <col width="12" customWidth="1" min="7" max="7"/>
    <col width="12" customWidth="1" min="8" max="8"/>
    <col width="12" customWidth="1" min="9" max="9"/>
    <col width="26" customWidth="1" min="10" max="10"/>
    <col width="26" customWidth="1" min="11" max="11"/>
    <col width="60" customWidth="1" min="12" max="12"/>
    <col width="16" customWidth="1" min="13" max="13"/>
  </cols>
  <sheetData>
    <row r="1">
      <c r="A1" t="inlineStr">
        <is>
          <t>Ambang ketercapaian</t>
        </is>
      </c>
      <c r="B1" s="3" t="n">
        <v>75</v>
      </c>
    </row>
    <row r="2">
      <c r="A2" t="inlineStr">
        <is>
          <t>Cek bobot</t>
        </is>
      </c>
      <c r="B2">
        <f>IF(ROUND(SUM(C3:F3),4)=1,"OK","Bobot harus 100%")</f>
        <v/>
      </c>
    </row>
    <row r="3">
      <c r="B3" t="inlineStr">
        <is>
          <t>Bobot</t>
        </is>
      </c>
      <c r="C3" s="4" t="n">
        <v>0.2</v>
      </c>
      <c r="D3" s="4" t="n">
        <v>0.2</v>
      </c>
      <c r="E3" s="4" t="n">
        <v>0.2</v>
      </c>
      <c r="F3" s="4" t="n">
        <v>0.4</v>
      </c>
    </row>
    <row r="4" ht="48" customHeight="1">
      <c r="A4" s="5" t="inlineStr">
        <is>
          <t>No</t>
        </is>
      </c>
      <c r="B4" s="5" t="inlineStr">
        <is>
          <t>Nama murid</t>
        </is>
      </c>
      <c r="C4" s="5" t="inlineStr">
        <is>
          <t>Menjumlahkan bilangan cacah</t>
        </is>
      </c>
      <c r="D4" s="5" t="inlineStr">
        <is>
          <t>Mengukur panjang dengan satuan baku</t>
        </is>
      </c>
      <c r="E4" s="5" t="inlineStr">
        <is>
          <t>Menyusun bangun datar</t>
        </is>
      </c>
      <c r="F4" s="5" t="inlineStr">
        <is>
          <t>Menyajikan data dalam diagram</t>
        </is>
      </c>
      <c r="G4" s="5" t="inlineStr">
        <is>
          <t>Nilai akhir (bobot)</t>
        </is>
      </c>
      <c r="H4" s="5" t="inlineStr">
        <is>
          <t>Nilai akhir (persentase)</t>
        </is>
      </c>
      <c r="I4" s="5" t="inlineStr">
        <is>
          <t>Nilai akhir (rata-rata)</t>
        </is>
      </c>
      <c r="J4" s="5" t="inlineStr">
        <is>
          <t>TP tertinggi</t>
        </is>
      </c>
      <c r="K4" s="5" t="inlineStr">
        <is>
          <t>TP terendah</t>
        </is>
      </c>
      <c r="L4" s="5" t="inlineStr">
        <is>
          <t>Deskripsi (draf)</t>
        </is>
      </c>
      <c r="M4" s="5" t="inlineStr">
        <is>
          <t>Predikat (contoh)</t>
        </is>
      </c>
    </row>
    <row r="5">
      <c r="A5" s="6" t="n">
        <v>1</v>
      </c>
      <c r="B5" s="3" t="inlineStr">
        <is>
          <t>Edo</t>
        </is>
      </c>
      <c r="C5" s="3" t="n">
        <v>85</v>
      </c>
      <c r="D5" s="3" t="n">
        <v>83</v>
      </c>
      <c r="E5" s="3" t="n">
        <v>60</v>
      </c>
      <c r="F5" s="3" t="n">
        <v>84</v>
      </c>
      <c r="G5" s="7">
        <f>IF(COUNT(C5:F5)=0,"",SUMPRODUCT(ROUND(C5:F5*$C$3:$F$3,0)))</f>
        <v/>
      </c>
      <c r="H5" s="7">
        <f>IF(COUNT(C5:F5)=0,"",COUNTIF(C5:F5,"&gt;="&amp;$B$1)/COUNT(C5:F5)*100)</f>
        <v/>
      </c>
      <c r="I5" s="7">
        <f>IF(COUNT(C5:F5)=0,"",ROUND(AVERAGE(C5:F5),0))</f>
        <v/>
      </c>
      <c r="J5" s="6">
        <f>IF(COUNT(C5:F5)=0,"",INDEX($C$4:$F$4,MATCH(MAX(C5:F5),C5:F5,0)))</f>
        <v/>
      </c>
      <c r="K5" s="6">
        <f>IF(COUNT(C5:F5)=0,"",INDEX($C$4:$F$4,MATCH(MIN(C5:F5),C5:F5,0)))</f>
        <v/>
      </c>
      <c r="L5" s="8">
        <f>IF(COUNT(C5:F5)=0,"",IF(MIN(C5:F5)&gt;=$B$1,"Menunjukkan penguasaan yang baik pada seluruh tujuan pembelajaran, terutama dalam "&amp;LOWER(J5)&amp;".","Menunjukkan penguasaan yang baik dalam "&amp;LOWER(J5)&amp;". Perlu pendampingan dalam "&amp;LOWER(K5)&amp;"."))</f>
        <v/>
      </c>
      <c r="M5" s="6">
        <f>IF(G5="","",IF(G5&gt;=90,"Sangat Baik",IF(G5&gt;=75,"Baik",IF(G5&gt;=60,"Cukup","Perlu Bimbingan"))))</f>
        <v/>
      </c>
    </row>
    <row r="6">
      <c r="A6" s="6" t="n">
        <v>2</v>
      </c>
      <c r="B6" s="3" t="inlineStr">
        <is>
          <t>Dayu</t>
        </is>
      </c>
      <c r="C6" s="3" t="n">
        <v>64</v>
      </c>
      <c r="D6" s="3" t="n">
        <v>68</v>
      </c>
      <c r="E6" s="3" t="n">
        <v>40</v>
      </c>
      <c r="F6" s="3" t="n">
        <v>96</v>
      </c>
      <c r="G6" s="7">
        <f>IF(COUNT(C6:F6)=0,"",SUMPRODUCT(ROUND(C6:F6*$C$3:$F$3,0)))</f>
        <v/>
      </c>
      <c r="H6" s="7">
        <f>IF(COUNT(C6:F6)=0,"",COUNTIF(C6:F6,"&gt;="&amp;$B$1)/COUNT(C6:F6)*100)</f>
        <v/>
      </c>
      <c r="I6" s="7">
        <f>IF(COUNT(C6:F6)=0,"",ROUND(AVERAGE(C6:F6),0))</f>
        <v/>
      </c>
      <c r="J6" s="6">
        <f>IF(COUNT(C6:F6)=0,"",INDEX($C$4:$F$4,MATCH(MAX(C6:F6),C6:F6,0)))</f>
        <v/>
      </c>
      <c r="K6" s="6">
        <f>IF(COUNT(C6:F6)=0,"",INDEX($C$4:$F$4,MATCH(MIN(C6:F6),C6:F6,0)))</f>
        <v/>
      </c>
      <c r="L6" s="8">
        <f>IF(COUNT(C6:F6)=0,"",IF(MIN(C6:F6)&gt;=$B$1,"Menunjukkan penguasaan yang baik pada seluruh tujuan pembelajaran, terutama dalam "&amp;LOWER(J6)&amp;".","Menunjukkan penguasaan yang baik dalam "&amp;LOWER(J6)&amp;". Perlu pendampingan dalam "&amp;LOWER(K6)&amp;"."))</f>
        <v/>
      </c>
      <c r="M6" s="6">
        <f>IF(G6="","",IF(G6&gt;=90,"Sangat Baik",IF(G6&gt;=75,"Baik",IF(G6&gt;=60,"Cukup","Perlu Bimbingan"))))</f>
        <v/>
      </c>
    </row>
    <row r="7">
      <c r="A7" s="6" t="n">
        <v>3</v>
      </c>
      <c r="B7" s="3" t="inlineStr">
        <is>
          <t>Siti</t>
        </is>
      </c>
      <c r="C7" s="3" t="n">
        <v>87</v>
      </c>
      <c r="D7" s="3" t="n">
        <v>79</v>
      </c>
      <c r="E7" s="3" t="n">
        <v>80</v>
      </c>
      <c r="F7" s="3" t="n">
        <v>78</v>
      </c>
      <c r="G7" s="7">
        <f>IF(COUNT(C7:F7)=0,"",SUMPRODUCT(ROUND(C7:F7*$C$3:$F$3,0)))</f>
        <v/>
      </c>
      <c r="H7" s="7">
        <f>IF(COUNT(C7:F7)=0,"",COUNTIF(C7:F7,"&gt;="&amp;$B$1)/COUNT(C7:F7)*100)</f>
        <v/>
      </c>
      <c r="I7" s="7">
        <f>IF(COUNT(C7:F7)=0,"",ROUND(AVERAGE(C7:F7),0))</f>
        <v/>
      </c>
      <c r="J7" s="6">
        <f>IF(COUNT(C7:F7)=0,"",INDEX($C$4:$F$4,MATCH(MAX(C7:F7),C7:F7,0)))</f>
        <v/>
      </c>
      <c r="K7" s="6">
        <f>IF(COUNT(C7:F7)=0,"",INDEX($C$4:$F$4,MATCH(MIN(C7:F7),C7:F7,0)))</f>
        <v/>
      </c>
      <c r="L7" s="8">
        <f>IF(COUNT(C7:F7)=0,"",IF(MIN(C7:F7)&gt;=$B$1,"Menunjukkan penguasaan yang baik pada seluruh tujuan pembelajaran, terutama dalam "&amp;LOWER(J7)&amp;".","Menunjukkan penguasaan yang baik dalam "&amp;LOWER(J7)&amp;". Perlu pendampingan dalam "&amp;LOWER(K7)&amp;"."))</f>
        <v/>
      </c>
      <c r="M7" s="6">
        <f>IF(G7="","",IF(G7&gt;=90,"Sangat Baik",IF(G7&gt;=75,"Baik",IF(G7&gt;=60,"Cukup","Perlu Bimbingan"))))</f>
        <v/>
      </c>
    </row>
    <row r="8">
      <c r="A8" s="6" t="n">
        <v>4</v>
      </c>
      <c r="B8" s="3" t="inlineStr">
        <is>
          <t>Lani</t>
        </is>
      </c>
      <c r="C8" s="3" t="n">
        <v>90</v>
      </c>
      <c r="D8" s="3" t="n">
        <v>90</v>
      </c>
      <c r="E8" s="3" t="n">
        <v>90</v>
      </c>
      <c r="F8" s="3" t="n">
        <v>94</v>
      </c>
      <c r="G8" s="7">
        <f>IF(COUNT(C8:F8)=0,"",SUMPRODUCT(ROUND(C8:F8*$C$3:$F$3,0)))</f>
        <v/>
      </c>
      <c r="H8" s="7">
        <f>IF(COUNT(C8:F8)=0,"",COUNTIF(C8:F8,"&gt;="&amp;$B$1)/COUNT(C8:F8)*100)</f>
        <v/>
      </c>
      <c r="I8" s="7">
        <f>IF(COUNT(C8:F8)=0,"",ROUND(AVERAGE(C8:F8),0))</f>
        <v/>
      </c>
      <c r="J8" s="6">
        <f>IF(COUNT(C8:F8)=0,"",INDEX($C$4:$F$4,MATCH(MAX(C8:F8),C8:F8,0)))</f>
        <v/>
      </c>
      <c r="K8" s="6">
        <f>IF(COUNT(C8:F8)=0,"",INDEX($C$4:$F$4,MATCH(MIN(C8:F8),C8:F8,0)))</f>
        <v/>
      </c>
      <c r="L8" s="8">
        <f>IF(COUNT(C8:F8)=0,"",IF(MIN(C8:F8)&gt;=$B$1,"Menunjukkan penguasaan yang baik pada seluruh tujuan pembelajaran, terutama dalam "&amp;LOWER(J8)&amp;".","Menunjukkan penguasaan yang baik dalam "&amp;LOWER(J8)&amp;". Perlu pendampingan dalam "&amp;LOWER(K8)&amp;"."))</f>
        <v/>
      </c>
      <c r="M8" s="6">
        <f>IF(G8="","",IF(G8&gt;=90,"Sangat Baik",IF(G8&gt;=75,"Baik",IF(G8&gt;=60,"Cukup","Perlu Bimbingan"))))</f>
        <v/>
      </c>
    </row>
    <row r="9">
      <c r="A9" s="6" t="n">
        <v>5</v>
      </c>
      <c r="B9" s="3" t="n"/>
      <c r="C9" s="3" t="n"/>
      <c r="D9" s="3" t="n"/>
      <c r="E9" s="3" t="n"/>
      <c r="F9" s="3" t="n"/>
      <c r="G9" s="7">
        <f>IF(COUNT(C9:F9)=0,"",SUMPRODUCT(ROUND(C9:F9*$C$3:$F$3,0)))</f>
        <v/>
      </c>
      <c r="H9" s="7">
        <f>IF(COUNT(C9:F9)=0,"",COUNTIF(C9:F9,"&gt;="&amp;$B$1)/COUNT(C9:F9)*100)</f>
        <v/>
      </c>
      <c r="I9" s="7">
        <f>IF(COUNT(C9:F9)=0,"",ROUND(AVERAGE(C9:F9),0))</f>
        <v/>
      </c>
      <c r="J9" s="6">
        <f>IF(COUNT(C9:F9)=0,"",INDEX($C$4:$F$4,MATCH(MAX(C9:F9),C9:F9,0)))</f>
        <v/>
      </c>
      <c r="K9" s="6">
        <f>IF(COUNT(C9:F9)=0,"",INDEX($C$4:$F$4,MATCH(MIN(C9:F9),C9:F9,0)))</f>
        <v/>
      </c>
      <c r="L9" s="8">
        <f>IF(COUNT(C9:F9)=0,"",IF(MIN(C9:F9)&gt;=$B$1,"Menunjukkan penguasaan yang baik pada seluruh tujuan pembelajaran, terutama dalam "&amp;LOWER(J9)&amp;".","Menunjukkan penguasaan yang baik dalam "&amp;LOWER(J9)&amp;". Perlu pendampingan dalam "&amp;LOWER(K9)&amp;"."))</f>
        <v/>
      </c>
      <c r="M9" s="6">
        <f>IF(G9="","",IF(G9&gt;=90,"Sangat Baik",IF(G9&gt;=75,"Baik",IF(G9&gt;=60,"Cukup","Perlu Bimbingan"))))</f>
        <v/>
      </c>
    </row>
    <row r="10">
      <c r="A10" s="6" t="n">
        <v>6</v>
      </c>
      <c r="B10" s="3" t="n"/>
      <c r="C10" s="3" t="n"/>
      <c r="D10" s="3" t="n"/>
      <c r="E10" s="3" t="n"/>
      <c r="F10" s="3" t="n"/>
      <c r="G10" s="7">
        <f>IF(COUNT(C10:F10)=0,"",SUMPRODUCT(ROUND(C10:F10*$C$3:$F$3,0)))</f>
        <v/>
      </c>
      <c r="H10" s="7">
        <f>IF(COUNT(C10:F10)=0,"",COUNTIF(C10:F10,"&gt;="&amp;$B$1)/COUNT(C10:F10)*100)</f>
        <v/>
      </c>
      <c r="I10" s="7">
        <f>IF(COUNT(C10:F10)=0,"",ROUND(AVERAGE(C10:F10),0))</f>
        <v/>
      </c>
      <c r="J10" s="6">
        <f>IF(COUNT(C10:F10)=0,"",INDEX($C$4:$F$4,MATCH(MAX(C10:F10),C10:F10,0)))</f>
        <v/>
      </c>
      <c r="K10" s="6">
        <f>IF(COUNT(C10:F10)=0,"",INDEX($C$4:$F$4,MATCH(MIN(C10:F10),C10:F10,0)))</f>
        <v/>
      </c>
      <c r="L10" s="8">
        <f>IF(COUNT(C10:F10)=0,"",IF(MIN(C10:F10)&gt;=$B$1,"Menunjukkan penguasaan yang baik pada seluruh tujuan pembelajaran, terutama dalam "&amp;LOWER(J10)&amp;".","Menunjukkan penguasaan yang baik dalam "&amp;LOWER(J10)&amp;". Perlu pendampingan dalam "&amp;LOWER(K10)&amp;"."))</f>
        <v/>
      </c>
      <c r="M10" s="6">
        <f>IF(G10="","",IF(G10&gt;=90,"Sangat Baik",IF(G10&gt;=75,"Baik",IF(G10&gt;=60,"Cukup","Perlu Bimbingan"))))</f>
        <v/>
      </c>
    </row>
    <row r="11">
      <c r="A11" s="6" t="n">
        <v>7</v>
      </c>
      <c r="B11" s="3" t="n"/>
      <c r="C11" s="3" t="n"/>
      <c r="D11" s="3" t="n"/>
      <c r="E11" s="3" t="n"/>
      <c r="F11" s="3" t="n"/>
      <c r="G11" s="7">
        <f>IF(COUNT(C11:F11)=0,"",SUMPRODUCT(ROUND(C11:F11*$C$3:$F$3,0)))</f>
        <v/>
      </c>
      <c r="H11" s="7">
        <f>IF(COUNT(C11:F11)=0,"",COUNTIF(C11:F11,"&gt;="&amp;$B$1)/COUNT(C11:F11)*100)</f>
        <v/>
      </c>
      <c r="I11" s="7">
        <f>IF(COUNT(C11:F11)=0,"",ROUND(AVERAGE(C11:F11),0))</f>
        <v/>
      </c>
      <c r="J11" s="6">
        <f>IF(COUNT(C11:F11)=0,"",INDEX($C$4:$F$4,MATCH(MAX(C11:F11),C11:F11,0)))</f>
        <v/>
      </c>
      <c r="K11" s="6">
        <f>IF(COUNT(C11:F11)=0,"",INDEX($C$4:$F$4,MATCH(MIN(C11:F11),C11:F11,0)))</f>
        <v/>
      </c>
      <c r="L11" s="8">
        <f>IF(COUNT(C11:F11)=0,"",IF(MIN(C11:F11)&gt;=$B$1,"Menunjukkan penguasaan yang baik pada seluruh tujuan pembelajaran, terutama dalam "&amp;LOWER(J11)&amp;".","Menunjukkan penguasaan yang baik dalam "&amp;LOWER(J11)&amp;". Perlu pendampingan dalam "&amp;LOWER(K11)&amp;"."))</f>
        <v/>
      </c>
      <c r="M11" s="6">
        <f>IF(G11="","",IF(G11&gt;=90,"Sangat Baik",IF(G11&gt;=75,"Baik",IF(G11&gt;=60,"Cukup","Perlu Bimbingan"))))</f>
        <v/>
      </c>
    </row>
    <row r="12">
      <c r="A12" s="6" t="n">
        <v>8</v>
      </c>
      <c r="B12" s="3" t="n"/>
      <c r="C12" s="3" t="n"/>
      <c r="D12" s="3" t="n"/>
      <c r="E12" s="3" t="n"/>
      <c r="F12" s="3" t="n"/>
      <c r="G12" s="7">
        <f>IF(COUNT(C12:F12)=0,"",SUMPRODUCT(ROUND(C12:F12*$C$3:$F$3,0)))</f>
        <v/>
      </c>
      <c r="H12" s="7">
        <f>IF(COUNT(C12:F12)=0,"",COUNTIF(C12:F12,"&gt;="&amp;$B$1)/COUNT(C12:F12)*100)</f>
        <v/>
      </c>
      <c r="I12" s="7">
        <f>IF(COUNT(C12:F12)=0,"",ROUND(AVERAGE(C12:F12),0))</f>
        <v/>
      </c>
      <c r="J12" s="6">
        <f>IF(COUNT(C12:F12)=0,"",INDEX($C$4:$F$4,MATCH(MAX(C12:F12),C12:F12,0)))</f>
        <v/>
      </c>
      <c r="K12" s="6">
        <f>IF(COUNT(C12:F12)=0,"",INDEX($C$4:$F$4,MATCH(MIN(C12:F12),C12:F12,0)))</f>
        <v/>
      </c>
      <c r="L12" s="8">
        <f>IF(COUNT(C12:F12)=0,"",IF(MIN(C12:F12)&gt;=$B$1,"Menunjukkan penguasaan yang baik pada seluruh tujuan pembelajaran, terutama dalam "&amp;LOWER(J12)&amp;".","Menunjukkan penguasaan yang baik dalam "&amp;LOWER(J12)&amp;". Perlu pendampingan dalam "&amp;LOWER(K12)&amp;"."))</f>
        <v/>
      </c>
      <c r="M12" s="6">
        <f>IF(G12="","",IF(G12&gt;=90,"Sangat Baik",IF(G12&gt;=75,"Baik",IF(G12&gt;=60,"Cukup","Perlu Bimbingan"))))</f>
        <v/>
      </c>
    </row>
    <row r="13">
      <c r="A13" s="6" t="n">
        <v>9</v>
      </c>
      <c r="B13" s="3" t="n"/>
      <c r="C13" s="3" t="n"/>
      <c r="D13" s="3" t="n"/>
      <c r="E13" s="3" t="n"/>
      <c r="F13" s="3" t="n"/>
      <c r="G13" s="7">
        <f>IF(COUNT(C13:F13)=0,"",SUMPRODUCT(ROUND(C13:F13*$C$3:$F$3,0)))</f>
        <v/>
      </c>
      <c r="H13" s="7">
        <f>IF(COUNT(C13:F13)=0,"",COUNTIF(C13:F13,"&gt;="&amp;$B$1)/COUNT(C13:F13)*100)</f>
        <v/>
      </c>
      <c r="I13" s="7">
        <f>IF(COUNT(C13:F13)=0,"",ROUND(AVERAGE(C13:F13),0))</f>
        <v/>
      </c>
      <c r="J13" s="6">
        <f>IF(COUNT(C13:F13)=0,"",INDEX($C$4:$F$4,MATCH(MAX(C13:F13),C13:F13,0)))</f>
        <v/>
      </c>
      <c r="K13" s="6">
        <f>IF(COUNT(C13:F13)=0,"",INDEX($C$4:$F$4,MATCH(MIN(C13:F13),C13:F13,0)))</f>
        <v/>
      </c>
      <c r="L13" s="8">
        <f>IF(COUNT(C13:F13)=0,"",IF(MIN(C13:F13)&gt;=$B$1,"Menunjukkan penguasaan yang baik pada seluruh tujuan pembelajaran, terutama dalam "&amp;LOWER(J13)&amp;".","Menunjukkan penguasaan yang baik dalam "&amp;LOWER(J13)&amp;". Perlu pendampingan dalam "&amp;LOWER(K13)&amp;"."))</f>
        <v/>
      </c>
      <c r="M13" s="6">
        <f>IF(G13="","",IF(G13&gt;=90,"Sangat Baik",IF(G13&gt;=75,"Baik",IF(G13&gt;=60,"Cukup","Perlu Bimbingan"))))</f>
        <v/>
      </c>
    </row>
    <row r="14">
      <c r="A14" s="6" t="n">
        <v>10</v>
      </c>
      <c r="B14" s="3" t="n"/>
      <c r="C14" s="3" t="n"/>
      <c r="D14" s="3" t="n"/>
      <c r="E14" s="3" t="n"/>
      <c r="F14" s="3" t="n"/>
      <c r="G14" s="7">
        <f>IF(COUNT(C14:F14)=0,"",SUMPRODUCT(ROUND(C14:F14*$C$3:$F$3,0)))</f>
        <v/>
      </c>
      <c r="H14" s="7">
        <f>IF(COUNT(C14:F14)=0,"",COUNTIF(C14:F14,"&gt;="&amp;$B$1)/COUNT(C14:F14)*100)</f>
        <v/>
      </c>
      <c r="I14" s="7">
        <f>IF(COUNT(C14:F14)=0,"",ROUND(AVERAGE(C14:F14),0))</f>
        <v/>
      </c>
      <c r="J14" s="6">
        <f>IF(COUNT(C14:F14)=0,"",INDEX($C$4:$F$4,MATCH(MAX(C14:F14),C14:F14,0)))</f>
        <v/>
      </c>
      <c r="K14" s="6">
        <f>IF(COUNT(C14:F14)=0,"",INDEX($C$4:$F$4,MATCH(MIN(C14:F14),C14:F14,0)))</f>
        <v/>
      </c>
      <c r="L14" s="8">
        <f>IF(COUNT(C14:F14)=0,"",IF(MIN(C14:F14)&gt;=$B$1,"Menunjukkan penguasaan yang baik pada seluruh tujuan pembelajaran, terutama dalam "&amp;LOWER(J14)&amp;".","Menunjukkan penguasaan yang baik dalam "&amp;LOWER(J14)&amp;". Perlu pendampingan dalam "&amp;LOWER(K14)&amp;"."))</f>
        <v/>
      </c>
      <c r="M14" s="6">
        <f>IF(G14="","",IF(G14&gt;=90,"Sangat Baik",IF(G14&gt;=75,"Baik",IF(G14&gt;=60,"Cukup","Perlu Bimbingan"))))</f>
        <v/>
      </c>
    </row>
    <row r="15">
      <c r="A15" s="6" t="n">
        <v>11</v>
      </c>
      <c r="B15" s="3" t="n"/>
      <c r="C15" s="3" t="n"/>
      <c r="D15" s="3" t="n"/>
      <c r="E15" s="3" t="n"/>
      <c r="F15" s="3" t="n"/>
      <c r="G15" s="7">
        <f>IF(COUNT(C15:F15)=0,"",SUMPRODUCT(ROUND(C15:F15*$C$3:$F$3,0)))</f>
        <v/>
      </c>
      <c r="H15" s="7">
        <f>IF(COUNT(C15:F15)=0,"",COUNTIF(C15:F15,"&gt;="&amp;$B$1)/COUNT(C15:F15)*100)</f>
        <v/>
      </c>
      <c r="I15" s="7">
        <f>IF(COUNT(C15:F15)=0,"",ROUND(AVERAGE(C15:F15),0))</f>
        <v/>
      </c>
      <c r="J15" s="6">
        <f>IF(COUNT(C15:F15)=0,"",INDEX($C$4:$F$4,MATCH(MAX(C15:F15),C15:F15,0)))</f>
        <v/>
      </c>
      <c r="K15" s="6">
        <f>IF(COUNT(C15:F15)=0,"",INDEX($C$4:$F$4,MATCH(MIN(C15:F15),C15:F15,0)))</f>
        <v/>
      </c>
      <c r="L15" s="8">
        <f>IF(COUNT(C15:F15)=0,"",IF(MIN(C15:F15)&gt;=$B$1,"Menunjukkan penguasaan yang baik pada seluruh tujuan pembelajaran, terutama dalam "&amp;LOWER(J15)&amp;".","Menunjukkan penguasaan yang baik dalam "&amp;LOWER(J15)&amp;". Perlu pendampingan dalam "&amp;LOWER(K15)&amp;"."))</f>
        <v/>
      </c>
      <c r="M15" s="6">
        <f>IF(G15="","",IF(G15&gt;=90,"Sangat Baik",IF(G15&gt;=75,"Baik",IF(G15&gt;=60,"Cukup","Perlu Bimbingan"))))</f>
        <v/>
      </c>
    </row>
    <row r="16">
      <c r="A16" s="6" t="n">
        <v>12</v>
      </c>
      <c r="B16" s="3" t="n"/>
      <c r="C16" s="3" t="n"/>
      <c r="D16" s="3" t="n"/>
      <c r="E16" s="3" t="n"/>
      <c r="F16" s="3" t="n"/>
      <c r="G16" s="7">
        <f>IF(COUNT(C16:F16)=0,"",SUMPRODUCT(ROUND(C16:F16*$C$3:$F$3,0)))</f>
        <v/>
      </c>
      <c r="H16" s="7">
        <f>IF(COUNT(C16:F16)=0,"",COUNTIF(C16:F16,"&gt;="&amp;$B$1)/COUNT(C16:F16)*100)</f>
        <v/>
      </c>
      <c r="I16" s="7">
        <f>IF(COUNT(C16:F16)=0,"",ROUND(AVERAGE(C16:F16),0))</f>
        <v/>
      </c>
      <c r="J16" s="6">
        <f>IF(COUNT(C16:F16)=0,"",INDEX($C$4:$F$4,MATCH(MAX(C16:F16),C16:F16,0)))</f>
        <v/>
      </c>
      <c r="K16" s="6">
        <f>IF(COUNT(C16:F16)=0,"",INDEX($C$4:$F$4,MATCH(MIN(C16:F16),C16:F16,0)))</f>
        <v/>
      </c>
      <c r="L16" s="8">
        <f>IF(COUNT(C16:F16)=0,"",IF(MIN(C16:F16)&gt;=$B$1,"Menunjukkan penguasaan yang baik pada seluruh tujuan pembelajaran, terutama dalam "&amp;LOWER(J16)&amp;".","Menunjukkan penguasaan yang baik dalam "&amp;LOWER(J16)&amp;". Perlu pendampingan dalam "&amp;LOWER(K16)&amp;"."))</f>
        <v/>
      </c>
      <c r="M16" s="6">
        <f>IF(G16="","",IF(G16&gt;=90,"Sangat Baik",IF(G16&gt;=75,"Baik",IF(G16&gt;=60,"Cukup","Perlu Bimbingan"))))</f>
        <v/>
      </c>
    </row>
    <row r="17">
      <c r="A17" s="6" t="n">
        <v>13</v>
      </c>
      <c r="B17" s="3" t="n"/>
      <c r="C17" s="3" t="n"/>
      <c r="D17" s="3" t="n"/>
      <c r="E17" s="3" t="n"/>
      <c r="F17" s="3" t="n"/>
      <c r="G17" s="7">
        <f>IF(COUNT(C17:F17)=0,"",SUMPRODUCT(ROUND(C17:F17*$C$3:$F$3,0)))</f>
        <v/>
      </c>
      <c r="H17" s="7">
        <f>IF(COUNT(C17:F17)=0,"",COUNTIF(C17:F17,"&gt;="&amp;$B$1)/COUNT(C17:F17)*100)</f>
        <v/>
      </c>
      <c r="I17" s="7">
        <f>IF(COUNT(C17:F17)=0,"",ROUND(AVERAGE(C17:F17),0))</f>
        <v/>
      </c>
      <c r="J17" s="6">
        <f>IF(COUNT(C17:F17)=0,"",INDEX($C$4:$F$4,MATCH(MAX(C17:F17),C17:F17,0)))</f>
        <v/>
      </c>
      <c r="K17" s="6">
        <f>IF(COUNT(C17:F17)=0,"",INDEX($C$4:$F$4,MATCH(MIN(C17:F17),C17:F17,0)))</f>
        <v/>
      </c>
      <c r="L17" s="8">
        <f>IF(COUNT(C17:F17)=0,"",IF(MIN(C17:F17)&gt;=$B$1,"Menunjukkan penguasaan yang baik pada seluruh tujuan pembelajaran, terutama dalam "&amp;LOWER(J17)&amp;".","Menunjukkan penguasaan yang baik dalam "&amp;LOWER(J17)&amp;". Perlu pendampingan dalam "&amp;LOWER(K17)&amp;"."))</f>
        <v/>
      </c>
      <c r="M17" s="6">
        <f>IF(G17="","",IF(G17&gt;=90,"Sangat Baik",IF(G17&gt;=75,"Baik",IF(G17&gt;=60,"Cukup","Perlu Bimbingan"))))</f>
        <v/>
      </c>
    </row>
    <row r="18">
      <c r="A18" s="6" t="n">
        <v>14</v>
      </c>
      <c r="B18" s="3" t="n"/>
      <c r="C18" s="3" t="n"/>
      <c r="D18" s="3" t="n"/>
      <c r="E18" s="3" t="n"/>
      <c r="F18" s="3" t="n"/>
      <c r="G18" s="7">
        <f>IF(COUNT(C18:F18)=0,"",SUMPRODUCT(ROUND(C18:F18*$C$3:$F$3,0)))</f>
        <v/>
      </c>
      <c r="H18" s="7">
        <f>IF(COUNT(C18:F18)=0,"",COUNTIF(C18:F18,"&gt;="&amp;$B$1)/COUNT(C18:F18)*100)</f>
        <v/>
      </c>
      <c r="I18" s="7">
        <f>IF(COUNT(C18:F18)=0,"",ROUND(AVERAGE(C18:F18),0))</f>
        <v/>
      </c>
      <c r="J18" s="6">
        <f>IF(COUNT(C18:F18)=0,"",INDEX($C$4:$F$4,MATCH(MAX(C18:F18),C18:F18,0)))</f>
        <v/>
      </c>
      <c r="K18" s="6">
        <f>IF(COUNT(C18:F18)=0,"",INDEX($C$4:$F$4,MATCH(MIN(C18:F18),C18:F18,0)))</f>
        <v/>
      </c>
      <c r="L18" s="8">
        <f>IF(COUNT(C18:F18)=0,"",IF(MIN(C18:F18)&gt;=$B$1,"Menunjukkan penguasaan yang baik pada seluruh tujuan pembelajaran, terutama dalam "&amp;LOWER(J18)&amp;".","Menunjukkan penguasaan yang baik dalam "&amp;LOWER(J18)&amp;". Perlu pendampingan dalam "&amp;LOWER(K18)&amp;"."))</f>
        <v/>
      </c>
      <c r="M18" s="6">
        <f>IF(G18="","",IF(G18&gt;=90,"Sangat Baik",IF(G18&gt;=75,"Baik",IF(G18&gt;=60,"Cukup","Perlu Bimbingan"))))</f>
        <v/>
      </c>
    </row>
    <row r="19">
      <c r="A19" s="6" t="n">
        <v>15</v>
      </c>
      <c r="B19" s="3" t="n"/>
      <c r="C19" s="3" t="n"/>
      <c r="D19" s="3" t="n"/>
      <c r="E19" s="3" t="n"/>
      <c r="F19" s="3" t="n"/>
      <c r="G19" s="7">
        <f>IF(COUNT(C19:F19)=0,"",SUMPRODUCT(ROUND(C19:F19*$C$3:$F$3,0)))</f>
        <v/>
      </c>
      <c r="H19" s="7">
        <f>IF(COUNT(C19:F19)=0,"",COUNTIF(C19:F19,"&gt;="&amp;$B$1)/COUNT(C19:F19)*100)</f>
        <v/>
      </c>
      <c r="I19" s="7">
        <f>IF(COUNT(C19:F19)=0,"",ROUND(AVERAGE(C19:F19),0))</f>
        <v/>
      </c>
      <c r="J19" s="6">
        <f>IF(COUNT(C19:F19)=0,"",INDEX($C$4:$F$4,MATCH(MAX(C19:F19),C19:F19,0)))</f>
        <v/>
      </c>
      <c r="K19" s="6">
        <f>IF(COUNT(C19:F19)=0,"",INDEX($C$4:$F$4,MATCH(MIN(C19:F19),C19:F19,0)))</f>
        <v/>
      </c>
      <c r="L19" s="8">
        <f>IF(COUNT(C19:F19)=0,"",IF(MIN(C19:F19)&gt;=$B$1,"Menunjukkan penguasaan yang baik pada seluruh tujuan pembelajaran, terutama dalam "&amp;LOWER(J19)&amp;".","Menunjukkan penguasaan yang baik dalam "&amp;LOWER(J19)&amp;". Perlu pendampingan dalam "&amp;LOWER(K19)&amp;"."))</f>
        <v/>
      </c>
      <c r="M19" s="6">
        <f>IF(G19="","",IF(G19&gt;=90,"Sangat Baik",IF(G19&gt;=75,"Baik",IF(G19&gt;=60,"Cukup","Perlu Bimbingan"))))</f>
        <v/>
      </c>
    </row>
    <row r="20">
      <c r="A20" s="6" t="n">
        <v>16</v>
      </c>
      <c r="B20" s="3" t="n"/>
      <c r="C20" s="3" t="n"/>
      <c r="D20" s="3" t="n"/>
      <c r="E20" s="3" t="n"/>
      <c r="F20" s="3" t="n"/>
      <c r="G20" s="7">
        <f>IF(COUNT(C20:F20)=0,"",SUMPRODUCT(ROUND(C20:F20*$C$3:$F$3,0)))</f>
        <v/>
      </c>
      <c r="H20" s="7">
        <f>IF(COUNT(C20:F20)=0,"",COUNTIF(C20:F20,"&gt;="&amp;$B$1)/COUNT(C20:F20)*100)</f>
        <v/>
      </c>
      <c r="I20" s="7">
        <f>IF(COUNT(C20:F20)=0,"",ROUND(AVERAGE(C20:F20),0))</f>
        <v/>
      </c>
      <c r="J20" s="6">
        <f>IF(COUNT(C20:F20)=0,"",INDEX($C$4:$F$4,MATCH(MAX(C20:F20),C20:F20,0)))</f>
        <v/>
      </c>
      <c r="K20" s="6">
        <f>IF(COUNT(C20:F20)=0,"",INDEX($C$4:$F$4,MATCH(MIN(C20:F20),C20:F20,0)))</f>
        <v/>
      </c>
      <c r="L20" s="8">
        <f>IF(COUNT(C20:F20)=0,"",IF(MIN(C20:F20)&gt;=$B$1,"Menunjukkan penguasaan yang baik pada seluruh tujuan pembelajaran, terutama dalam "&amp;LOWER(J20)&amp;".","Menunjukkan penguasaan yang baik dalam "&amp;LOWER(J20)&amp;". Perlu pendampingan dalam "&amp;LOWER(K20)&amp;"."))</f>
        <v/>
      </c>
      <c r="M20" s="6">
        <f>IF(G20="","",IF(G20&gt;=90,"Sangat Baik",IF(G20&gt;=75,"Baik",IF(G20&gt;=60,"Cukup","Perlu Bimbingan"))))</f>
        <v/>
      </c>
    </row>
    <row r="21">
      <c r="A21" s="6" t="n">
        <v>17</v>
      </c>
      <c r="B21" s="3" t="n"/>
      <c r="C21" s="3" t="n"/>
      <c r="D21" s="3" t="n"/>
      <c r="E21" s="3" t="n"/>
      <c r="F21" s="3" t="n"/>
      <c r="G21" s="7">
        <f>IF(COUNT(C21:F21)=0,"",SUMPRODUCT(ROUND(C21:F21*$C$3:$F$3,0)))</f>
        <v/>
      </c>
      <c r="H21" s="7">
        <f>IF(COUNT(C21:F21)=0,"",COUNTIF(C21:F21,"&gt;="&amp;$B$1)/COUNT(C21:F21)*100)</f>
        <v/>
      </c>
      <c r="I21" s="7">
        <f>IF(COUNT(C21:F21)=0,"",ROUND(AVERAGE(C21:F21),0))</f>
        <v/>
      </c>
      <c r="J21" s="6">
        <f>IF(COUNT(C21:F21)=0,"",INDEX($C$4:$F$4,MATCH(MAX(C21:F21),C21:F21,0)))</f>
        <v/>
      </c>
      <c r="K21" s="6">
        <f>IF(COUNT(C21:F21)=0,"",INDEX($C$4:$F$4,MATCH(MIN(C21:F21),C21:F21,0)))</f>
        <v/>
      </c>
      <c r="L21" s="8">
        <f>IF(COUNT(C21:F21)=0,"",IF(MIN(C21:F21)&gt;=$B$1,"Menunjukkan penguasaan yang baik pada seluruh tujuan pembelajaran, terutama dalam "&amp;LOWER(J21)&amp;".","Menunjukkan penguasaan yang baik dalam "&amp;LOWER(J21)&amp;". Perlu pendampingan dalam "&amp;LOWER(K21)&amp;"."))</f>
        <v/>
      </c>
      <c r="M21" s="6">
        <f>IF(G21="","",IF(G21&gt;=90,"Sangat Baik",IF(G21&gt;=75,"Baik",IF(G21&gt;=60,"Cukup","Perlu Bimbingan"))))</f>
        <v/>
      </c>
    </row>
    <row r="22">
      <c r="A22" s="6" t="n">
        <v>18</v>
      </c>
      <c r="B22" s="3" t="n"/>
      <c r="C22" s="3" t="n"/>
      <c r="D22" s="3" t="n"/>
      <c r="E22" s="3" t="n"/>
      <c r="F22" s="3" t="n"/>
      <c r="G22" s="7">
        <f>IF(COUNT(C22:F22)=0,"",SUMPRODUCT(ROUND(C22:F22*$C$3:$F$3,0)))</f>
        <v/>
      </c>
      <c r="H22" s="7">
        <f>IF(COUNT(C22:F22)=0,"",COUNTIF(C22:F22,"&gt;="&amp;$B$1)/COUNT(C22:F22)*100)</f>
        <v/>
      </c>
      <c r="I22" s="7">
        <f>IF(COUNT(C22:F22)=0,"",ROUND(AVERAGE(C22:F22),0))</f>
        <v/>
      </c>
      <c r="J22" s="6">
        <f>IF(COUNT(C22:F22)=0,"",INDEX($C$4:$F$4,MATCH(MAX(C22:F22),C22:F22,0)))</f>
        <v/>
      </c>
      <c r="K22" s="6">
        <f>IF(COUNT(C22:F22)=0,"",INDEX($C$4:$F$4,MATCH(MIN(C22:F22),C22:F22,0)))</f>
        <v/>
      </c>
      <c r="L22" s="8">
        <f>IF(COUNT(C22:F22)=0,"",IF(MIN(C22:F22)&gt;=$B$1,"Menunjukkan penguasaan yang baik pada seluruh tujuan pembelajaran, terutama dalam "&amp;LOWER(J22)&amp;".","Menunjukkan penguasaan yang baik dalam "&amp;LOWER(J22)&amp;". Perlu pendampingan dalam "&amp;LOWER(K22)&amp;"."))</f>
        <v/>
      </c>
      <c r="M22" s="6">
        <f>IF(G22="","",IF(G22&gt;=90,"Sangat Baik",IF(G22&gt;=75,"Baik",IF(G22&gt;=60,"Cukup","Perlu Bimbingan"))))</f>
        <v/>
      </c>
    </row>
    <row r="23">
      <c r="A23" s="6" t="n">
        <v>19</v>
      </c>
      <c r="B23" s="3" t="n"/>
      <c r="C23" s="3" t="n"/>
      <c r="D23" s="3" t="n"/>
      <c r="E23" s="3" t="n"/>
      <c r="F23" s="3" t="n"/>
      <c r="G23" s="7">
        <f>IF(COUNT(C23:F23)=0,"",SUMPRODUCT(ROUND(C23:F23*$C$3:$F$3,0)))</f>
        <v/>
      </c>
      <c r="H23" s="7">
        <f>IF(COUNT(C23:F23)=0,"",COUNTIF(C23:F23,"&gt;="&amp;$B$1)/COUNT(C23:F23)*100)</f>
        <v/>
      </c>
      <c r="I23" s="7">
        <f>IF(COUNT(C23:F23)=0,"",ROUND(AVERAGE(C23:F23),0))</f>
        <v/>
      </c>
      <c r="J23" s="6">
        <f>IF(COUNT(C23:F23)=0,"",INDEX($C$4:$F$4,MATCH(MAX(C23:F23),C23:F23,0)))</f>
        <v/>
      </c>
      <c r="K23" s="6">
        <f>IF(COUNT(C23:F23)=0,"",INDEX($C$4:$F$4,MATCH(MIN(C23:F23),C23:F23,0)))</f>
        <v/>
      </c>
      <c r="L23" s="8">
        <f>IF(COUNT(C23:F23)=0,"",IF(MIN(C23:F23)&gt;=$B$1,"Menunjukkan penguasaan yang baik pada seluruh tujuan pembelajaran, terutama dalam "&amp;LOWER(J23)&amp;".","Menunjukkan penguasaan yang baik dalam "&amp;LOWER(J23)&amp;". Perlu pendampingan dalam "&amp;LOWER(K23)&amp;"."))</f>
        <v/>
      </c>
      <c r="M23" s="6">
        <f>IF(G23="","",IF(G23&gt;=90,"Sangat Baik",IF(G23&gt;=75,"Baik",IF(G23&gt;=60,"Cukup","Perlu Bimbingan"))))</f>
        <v/>
      </c>
    </row>
    <row r="24">
      <c r="A24" s="6" t="n">
        <v>20</v>
      </c>
      <c r="B24" s="3" t="n"/>
      <c r="C24" s="3" t="n"/>
      <c r="D24" s="3" t="n"/>
      <c r="E24" s="3" t="n"/>
      <c r="F24" s="3" t="n"/>
      <c r="G24" s="7">
        <f>IF(COUNT(C24:F24)=0,"",SUMPRODUCT(ROUND(C24:F24*$C$3:$F$3,0)))</f>
        <v/>
      </c>
      <c r="H24" s="7">
        <f>IF(COUNT(C24:F24)=0,"",COUNTIF(C24:F24,"&gt;="&amp;$B$1)/COUNT(C24:F24)*100)</f>
        <v/>
      </c>
      <c r="I24" s="7">
        <f>IF(COUNT(C24:F24)=0,"",ROUND(AVERAGE(C24:F24),0))</f>
        <v/>
      </c>
      <c r="J24" s="6">
        <f>IF(COUNT(C24:F24)=0,"",INDEX($C$4:$F$4,MATCH(MAX(C24:F24),C24:F24,0)))</f>
        <v/>
      </c>
      <c r="K24" s="6">
        <f>IF(COUNT(C24:F24)=0,"",INDEX($C$4:$F$4,MATCH(MIN(C24:F24),C24:F24,0)))</f>
        <v/>
      </c>
      <c r="L24" s="8">
        <f>IF(COUNT(C24:F24)=0,"",IF(MIN(C24:F24)&gt;=$B$1,"Menunjukkan penguasaan yang baik pada seluruh tujuan pembelajaran, terutama dalam "&amp;LOWER(J24)&amp;".","Menunjukkan penguasaan yang baik dalam "&amp;LOWER(J24)&amp;". Perlu pendampingan dalam "&amp;LOWER(K24)&amp;"."))</f>
        <v/>
      </c>
      <c r="M24" s="6">
        <f>IF(G24="","",IF(G24&gt;=90,"Sangat Baik",IF(G24&gt;=75,"Baik",IF(G24&gt;=60,"Cukup","Perlu Bimbingan"))))</f>
        <v/>
      </c>
    </row>
  </sheetData>
  <conditionalFormatting sqref="C5:F24">
    <cfRule type="expression" priority="1" dxfId="0">
      <formula>AND(ISNUMBER(C5),C5&lt;$B$1)</formula>
    </cfRule>
  </conditionalFormatting>
  <dataValidations count="1">
    <dataValidation sqref="C5:F24" showDropDown="0" showInputMessage="0" showErrorMessage="1" allowBlank="1" errorTitle="Nilai tidak valid" error="Isi nilai antara 0 dan 10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t="inlineStr">
        <is>
          <t>Nama murid</t>
        </is>
      </c>
      <c r="B1" s="9" t="inlineStr">
        <is>
          <t>Dayu</t>
        </is>
      </c>
    </row>
    <row r="3">
      <c r="A3" s="2" t="inlineStr">
        <is>
          <t>Nilai akhir (bobot)</t>
        </is>
      </c>
      <c r="B3">
        <f>IFERROR(INDEX(Nilai!$G$5:$G$24,MATCH($B$1,Nilai!$B$5:$B$24,0)),"")</f>
        <v/>
      </c>
    </row>
    <row r="4">
      <c r="A4" s="2" t="inlineStr">
        <is>
          <t>Nilai akhir (persentase)</t>
        </is>
      </c>
      <c r="B4">
        <f>IFERROR(INDEX(Nilai!$H$5:$H$24,MATCH($B$1,Nilai!$B$5:$B$24,0)),"")</f>
        <v/>
      </c>
    </row>
    <row r="5">
      <c r="A5" s="2" t="inlineStr">
        <is>
          <t>Nilai akhir (rata-rata)</t>
        </is>
      </c>
      <c r="B5">
        <f>IFERROR(INDEX(Nilai!$I$5:$I$24,MATCH($B$1,Nilai!$B$5:$B$24,0)),"")</f>
        <v/>
      </c>
    </row>
    <row r="6">
      <c r="A6" s="2" t="inlineStr">
        <is>
          <t>Predikat (contoh)</t>
        </is>
      </c>
      <c r="B6">
        <f>IFERROR(INDEX(Nilai!$M$5:$M$24,MATCH($B$1,Nilai!$B$5:$B$24,0)),"")</f>
        <v/>
      </c>
    </row>
    <row r="7" ht="60" customHeight="1">
      <c r="A7" s="2" t="inlineStr">
        <is>
          <t>Deskripsi (draf)</t>
        </is>
      </c>
      <c r="B7" s="10">
        <f>IFERROR(INDEX(Nilai!$L$5:$L$24,MATCH($B$1,Nilai!$B$5:$B$24,0)),"")</f>
        <v/>
      </c>
    </row>
    <row r="9">
      <c r="A9" s="2" t="inlineStr">
        <is>
          <t>Ketidakhadiran</t>
        </is>
      </c>
    </row>
    <row r="10">
      <c r="A10" t="inlineStr">
        <is>
          <t>Sakit</t>
        </is>
      </c>
      <c r="B10">
        <f>Presensi!B3</f>
        <v/>
      </c>
    </row>
    <row r="11">
      <c r="A11" t="inlineStr">
        <is>
          <t>Izin</t>
        </is>
      </c>
      <c r="B11">
        <f>Presensi!B4</f>
        <v/>
      </c>
    </row>
    <row r="12">
      <c r="A12" t="inlineStr">
        <is>
          <t>Tanpa keterangan</t>
        </is>
      </c>
      <c r="B12">
        <f>Presensi!B5</f>
        <v/>
      </c>
    </row>
  </sheetData>
  <dataValidations count="1">
    <dataValidation sqref="B1" showDropDown="0" showInputMessage="0" showErrorMessage="0" allowBlank="0" type="list">
      <formula1>=Nilai!$B$5:$B$24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62" customWidth="1" min="1" max="1"/>
  </cols>
  <sheetData>
    <row r="1">
      <c r="A1" t="inlineStr">
        <is>
          <t>Kode harian (H = hadir, S = sakit, I = izin, A = tanpa keterangan):</t>
        </is>
      </c>
      <c r="B1" s="3" t="inlineStr">
        <is>
          <t>H</t>
        </is>
      </c>
      <c r="C1" s="3" t="inlineStr">
        <is>
          <t>S</t>
        </is>
      </c>
      <c r="D1" s="3" t="inlineStr">
        <is>
          <t>H</t>
        </is>
      </c>
      <c r="E1" s="3" t="inlineStr">
        <is>
          <t>I</t>
        </is>
      </c>
      <c r="F1" s="3" t="inlineStr">
        <is>
          <t>A</t>
        </is>
      </c>
      <c r="G1" s="3" t="inlineStr">
        <is>
          <t>H</t>
        </is>
      </c>
      <c r="H1" s="3" t="inlineStr">
        <is>
          <t>S</t>
        </is>
      </c>
    </row>
    <row r="3">
      <c r="A3" t="inlineStr">
        <is>
          <t>Sakit</t>
        </is>
      </c>
      <c r="B3">
        <f>COUNTIF(B1:AZ1,"S")</f>
        <v/>
      </c>
    </row>
    <row r="4">
      <c r="A4" t="inlineStr">
        <is>
          <t>Izin</t>
        </is>
      </c>
      <c r="B4">
        <f>COUNTIF(B1:AZ1,"I")</f>
        <v/>
      </c>
    </row>
    <row r="5">
      <c r="A5" t="inlineStr">
        <is>
          <t>Tanpa keterangan</t>
        </is>
      </c>
      <c r="B5">
        <f>COUNTIF(B1:AZ1,"A")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2026-10-13T04:28:47Z</dcterms:created>
  <dcterms:modified xmlns:dcterms="http://purl.org/dc/terms/" xmlns:xsi="http://www.w3.org/2001/XMLSchema-instance" xsi:type="dcterms:W3CDTF">2026-10-13T04:28:47Z</dcterms:modified>
</cp:coreProperties>
</file>